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tabRatio="601" activeTab="0"/>
  </bookViews>
  <sheets>
    <sheet name="fertility in eyes" sheetId="1" r:id="rId1"/>
    <sheet name="Sheet2" sheetId="2" r:id="rId2"/>
    <sheet name="Sheet3" sheetId="3" r:id="rId3"/>
  </sheets>
  <definedNames>
    <definedName name="_xlnm.Print_Area" localSheetId="0">'fertility in eyes'!$A$1:$V$50</definedName>
  </definedNames>
  <calcPr fullCalcOnLoad="1"/>
</workbook>
</file>

<file path=xl/comments1.xml><?xml version="1.0" encoding="utf-8"?>
<comments xmlns="http://schemas.openxmlformats.org/spreadsheetml/2006/main">
  <authors>
    <author>c</author>
  </authors>
  <commentList>
    <comment ref="B19" authorId="0">
      <text>
        <r>
          <rPr>
            <b/>
            <sz val="8"/>
            <rFont val="Tahoma"/>
            <family val="0"/>
          </rPr>
          <t>c:</t>
        </r>
        <r>
          <rPr>
            <sz val="8"/>
            <rFont val="Tahoma"/>
            <family val="0"/>
          </rPr>
          <t xml:space="preserve">
Cijena ostaje nepromijenjena dok P.N.P. ostane ista.</t>
        </r>
      </text>
    </comment>
    <comment ref="A40" authorId="0">
      <text>
        <r>
          <rPr>
            <b/>
            <sz val="8"/>
            <rFont val="Tahoma"/>
            <family val="0"/>
          </rPr>
          <t>c:</t>
        </r>
        <r>
          <rPr>
            <sz val="8"/>
            <rFont val="Tahoma"/>
            <family val="0"/>
          </rPr>
          <t xml:space="preserve">
Nisu uračunati doprinos za zapošljavanje i doprinos za dječiju zaštitu.</t>
        </r>
      </text>
    </comment>
    <comment ref="H34" authorId="0">
      <text>
        <r>
          <rPr>
            <b/>
            <sz val="8"/>
            <rFont val="Tahoma"/>
            <family val="0"/>
          </rPr>
          <t>c:</t>
        </r>
        <r>
          <rPr>
            <sz val="8"/>
            <rFont val="Tahoma"/>
            <family val="0"/>
          </rPr>
          <t xml:space="preserve">
Nije uračunat račun za komunalije.</t>
        </r>
      </text>
    </comment>
    <comment ref="N35" authorId="0">
      <text>
        <r>
          <rPr>
            <b/>
            <sz val="8"/>
            <rFont val="Tahoma"/>
            <family val="0"/>
          </rPr>
          <t>c:</t>
        </r>
        <r>
          <rPr>
            <sz val="8"/>
            <rFont val="Tahoma"/>
            <family val="0"/>
          </rPr>
          <t xml:space="preserve">
West je internacionalna kompanija koja pored P.N.P. uključuje i reklamne artikle 
(npr. značke,kape itd.)</t>
        </r>
      </text>
    </comment>
  </commentList>
</comments>
</file>

<file path=xl/sharedStrings.xml><?xml version="1.0" encoding="utf-8"?>
<sst xmlns="http://schemas.openxmlformats.org/spreadsheetml/2006/main" count="87" uniqueCount="75">
  <si>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</si>
  <si>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</si>
  <si>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</si>
  <si>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</si>
  <si>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</si>
  <si>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</si>
  <si>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</si>
  <si>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</si>
  <si>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</si>
  <si>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</si>
  <si>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</si>
  <si>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</si>
  <si>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r>
      <t>KOMPANIJA</t>
    </r>
    <r>
      <rPr>
        <sz val="10"/>
        <rFont val="Arial"/>
        <family val="0"/>
      </rPr>
      <t xml:space="preserve"> "</t>
    </r>
    <r>
      <rPr>
        <b/>
        <i/>
        <sz val="12"/>
        <rFont val="Lucida Sans"/>
        <family val="2"/>
      </rPr>
      <t>FERTILITY IN EYES</t>
    </r>
    <r>
      <rPr>
        <sz val="10"/>
        <rFont val="Arial"/>
        <family val="0"/>
      </rPr>
      <t>"</t>
    </r>
  </si>
  <si>
    <t>DVD</t>
  </si>
  <si>
    <t>domaći filmovi</t>
  </si>
  <si>
    <t>strani filmovi</t>
  </si>
  <si>
    <t>koncerti</t>
  </si>
  <si>
    <t>ukupno po kategoriji</t>
  </si>
  <si>
    <t>procentualno po kategoriji</t>
  </si>
  <si>
    <t>cijena primjerka</t>
  </si>
  <si>
    <t>zarada po kategoriji</t>
  </si>
  <si>
    <t>ukupno iznajmljeno</t>
  </si>
  <si>
    <t>animirani filmovi</t>
  </si>
  <si>
    <t>VIDEO</t>
  </si>
  <si>
    <t>lav</t>
  </si>
  <si>
    <t>tigar</t>
  </si>
  <si>
    <t>puma</t>
  </si>
  <si>
    <t>panter</t>
  </si>
  <si>
    <t>ris</t>
  </si>
  <si>
    <t>BIOSKOP</t>
  </si>
  <si>
    <t>cijena karte</t>
  </si>
  <si>
    <t>ukupan br. karata</t>
  </si>
  <si>
    <t>broj karata po dvorani</t>
  </si>
  <si>
    <t>kontorla prodaje</t>
  </si>
  <si>
    <t>kontrola prodaje</t>
  </si>
  <si>
    <r>
      <t>Videoteka "</t>
    </r>
    <r>
      <rPr>
        <b/>
        <sz val="12"/>
        <rFont val="Lucida Sans"/>
        <family val="2"/>
      </rPr>
      <t>Fantasy in eyes</t>
    </r>
    <r>
      <rPr>
        <sz val="10"/>
        <rFont val="Arial"/>
        <family val="0"/>
      </rPr>
      <t>"</t>
    </r>
  </si>
  <si>
    <t>broj zaposlenih</t>
  </si>
  <si>
    <t>neto plata</t>
  </si>
  <si>
    <t>porezi i doprinosi</t>
  </si>
  <si>
    <t>porez na platu</t>
  </si>
  <si>
    <t>doprinos za PIO</t>
  </si>
  <si>
    <t>doprinos za ZO</t>
  </si>
  <si>
    <t>procent</t>
  </si>
  <si>
    <t>iznos</t>
  </si>
  <si>
    <t>ukupno</t>
  </si>
  <si>
    <t>bruto plata</t>
  </si>
  <si>
    <t>I</t>
  </si>
  <si>
    <t>O</t>
  </si>
  <si>
    <t>G</t>
  </si>
  <si>
    <r>
      <t>DVD-club "</t>
    </r>
    <r>
      <rPr>
        <b/>
        <sz val="12"/>
        <rFont val="Lucida Sans"/>
        <family val="2"/>
      </rPr>
      <t>Vision in eyes</t>
    </r>
    <r>
      <rPr>
        <sz val="10"/>
        <rFont val="Arial"/>
        <family val="0"/>
      </rPr>
      <t>"</t>
    </r>
  </si>
  <si>
    <t>zakup</t>
  </si>
  <si>
    <t>el. energija</t>
  </si>
  <si>
    <t>voda</t>
  </si>
  <si>
    <t>plata</t>
  </si>
  <si>
    <t>nabavka CD</t>
  </si>
  <si>
    <t>ukupno god.</t>
  </si>
  <si>
    <t>neto zarada</t>
  </si>
  <si>
    <t>o</t>
  </si>
  <si>
    <r>
      <t>Bioskop "</t>
    </r>
    <r>
      <rPr>
        <b/>
        <sz val="12"/>
        <rFont val="Lucida Sans"/>
        <family val="2"/>
      </rPr>
      <t>Paradise in eyes</t>
    </r>
    <r>
      <rPr>
        <sz val="10"/>
        <rFont val="Arial"/>
        <family val="0"/>
      </rPr>
      <t>"</t>
    </r>
  </si>
  <si>
    <t>prikazivanje</t>
  </si>
  <si>
    <t>Tuck</t>
  </si>
  <si>
    <t>Yu-film</t>
  </si>
  <si>
    <t>West</t>
  </si>
  <si>
    <t xml:space="preserve">br. filmova </t>
  </si>
  <si>
    <t>procentualno</t>
  </si>
  <si>
    <t>ukupan otkup</t>
  </si>
  <si>
    <t xml:space="preserve">* pravo na </t>
  </si>
  <si>
    <t>ukupno mj.</t>
  </si>
  <si>
    <t>ukupna bruto zarada</t>
  </si>
  <si>
    <t>bruto zarada po dvorani</t>
  </si>
  <si>
    <t>potrošnja</t>
  </si>
  <si>
    <t xml:space="preserve"> * P.N.P.</t>
  </si>
  <si>
    <t>godina 2002.</t>
  </si>
  <si>
    <t>by        Ognjen Radović</t>
  </si>
  <si>
    <t>mjesečna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</si>
</sst>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i/>
      <sz val="12"/>
      <name val="Lucida Sans"/>
      <family val="2"/>
    </font>
    <font>
      <b/>
      <sz val="8"/>
      <name val="Arial"/>
      <family val="2"/>
    </font>
    <font>
      <b/>
      <sz val="12"/>
      <name val="Lucida Sans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0" fillId="0" borderId="0" xfId="19" applyAlignment="1">
      <alignment/>
    </xf>
    <xf numFmtId="9" fontId="0" fillId="0" borderId="2" xfId="19" applyBorder="1" applyAlignment="1">
      <alignment/>
    </xf>
    <xf numFmtId="0" fontId="0" fillId="0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9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9" fontId="0" fillId="0" borderId="2" xfId="19" applyFont="1" applyBorder="1" applyAlignment="1">
      <alignment/>
    </xf>
    <xf numFmtId="0" fontId="0" fillId="3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5" xfId="0" applyFill="1" applyBorder="1" applyAlignment="1">
      <alignment/>
    </xf>
    <xf numFmtId="0" fontId="4" fillId="0" borderId="0" xfId="0" applyFont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9" fontId="0" fillId="4" borderId="4" xfId="19" applyFont="1" applyFill="1" applyBorder="1" applyAlignment="1">
      <alignment horizontal="left"/>
    </xf>
    <xf numFmtId="0" fontId="0" fillId="4" borderId="2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</xdr:row>
      <xdr:rowOff>9525</xdr:rowOff>
    </xdr:from>
    <xdr:to>
      <xdr:col>0</xdr:col>
      <xdr:colOff>1000125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714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8"/>
  <sheetViews>
    <sheetView tabSelected="1" workbookViewId="0" topLeftCell="A31">
      <selection activeCell="I48" sqref="I48"/>
    </sheetView>
  </sheetViews>
  <sheetFormatPr defaultColWidth="9.140625" defaultRowHeight="12.75"/>
  <cols>
    <col min="1" max="1" width="15.00390625" style="0" customWidth="1"/>
    <col min="2" max="2" width="14.421875" style="0" customWidth="1"/>
    <col min="3" max="3" width="10.57421875" style="0" customWidth="1"/>
    <col min="4" max="4" width="10.8515625" style="0" customWidth="1"/>
    <col min="5" max="7" width="10.57421875" style="0" customWidth="1"/>
    <col min="8" max="8" width="11.00390625" style="0" customWidth="1"/>
    <col min="9" max="9" width="10.140625" style="0" customWidth="1"/>
    <col min="10" max="10" width="10.8515625" style="0" customWidth="1"/>
    <col min="11" max="11" width="11.57421875" style="0" customWidth="1"/>
    <col min="12" max="12" width="11.7109375" style="0" customWidth="1"/>
    <col min="13" max="14" width="10.421875" style="0" customWidth="1"/>
    <col min="15" max="15" width="20.57421875" style="0" customWidth="1"/>
    <col min="16" max="16" width="22.7109375" style="0" customWidth="1"/>
    <col min="17" max="17" width="15.421875" style="0" customWidth="1"/>
    <col min="18" max="18" width="18.28125" style="0" customWidth="1"/>
    <col min="19" max="19" width="17.8515625" style="0" customWidth="1"/>
    <col min="20" max="20" width="8.421875" style="0" customWidth="1"/>
    <col min="21" max="21" width="16.28125" style="0" customWidth="1"/>
    <col min="22" max="22" width="17.7109375" style="0" customWidth="1"/>
  </cols>
  <sheetData>
    <row r="2" spans="2:21" ht="15">
      <c r="B2" s="2" t="s">
        <v>12</v>
      </c>
      <c r="U2" t="s">
        <v>72</v>
      </c>
    </row>
    <row r="4" spans="3:20" ht="12.75">
      <c r="C4" s="33" t="s">
        <v>0</v>
      </c>
      <c r="D4" s="33" t="s">
        <v>1</v>
      </c>
      <c r="E4" s="33" t="s">
        <v>2</v>
      </c>
      <c r="F4" s="33" t="s">
        <v>3</v>
      </c>
      <c r="G4" s="33" t="s">
        <v>4</v>
      </c>
      <c r="H4" s="33" t="s">
        <v>5</v>
      </c>
      <c r="I4" s="33" t="s">
        <v>6</v>
      </c>
      <c r="J4" s="33" t="s">
        <v>7</v>
      </c>
      <c r="K4" s="33" t="s">
        <v>8</v>
      </c>
      <c r="L4" s="33" t="s">
        <v>9</v>
      </c>
      <c r="M4" s="33" t="s">
        <v>10</v>
      </c>
      <c r="N4" s="33" t="s">
        <v>11</v>
      </c>
      <c r="O4" s="5"/>
      <c r="P4" s="4"/>
      <c r="Q4" s="4"/>
      <c r="R4" s="4"/>
      <c r="S4" s="4"/>
      <c r="T4" s="4"/>
    </row>
    <row r="5" spans="3:22" ht="12.75"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45" t="s">
        <v>17</v>
      </c>
      <c r="P5" s="50" t="s">
        <v>18</v>
      </c>
      <c r="Q5" s="50" t="s">
        <v>19</v>
      </c>
      <c r="R5" s="47" t="s">
        <v>20</v>
      </c>
      <c r="S5" s="32"/>
      <c r="T5" s="4"/>
      <c r="U5" s="49" t="s">
        <v>33</v>
      </c>
      <c r="V5" s="4"/>
    </row>
    <row r="6" spans="1:21" ht="12.75">
      <c r="A6" s="22" t="s">
        <v>47</v>
      </c>
      <c r="B6" s="6" t="s">
        <v>14</v>
      </c>
      <c r="C6" s="6">
        <v>456</v>
      </c>
      <c r="D6" s="6">
        <v>567</v>
      </c>
      <c r="E6" s="6">
        <v>350</v>
      </c>
      <c r="F6" s="6">
        <v>333</v>
      </c>
      <c r="G6" s="6">
        <v>310</v>
      </c>
      <c r="H6" s="6">
        <v>270</v>
      </c>
      <c r="I6" s="6">
        <v>240</v>
      </c>
      <c r="J6" s="6">
        <v>300</v>
      </c>
      <c r="K6" s="6">
        <v>340</v>
      </c>
      <c r="L6" s="6">
        <v>512</v>
      </c>
      <c r="M6" s="6">
        <v>490</v>
      </c>
      <c r="N6" s="6">
        <v>390</v>
      </c>
      <c r="O6" s="6">
        <f>SUM(C6:N6)</f>
        <v>4558</v>
      </c>
      <c r="P6" s="31">
        <f>O6/P11</f>
        <v>0.3955567126616333</v>
      </c>
      <c r="Q6" s="6">
        <v>6</v>
      </c>
      <c r="R6" s="6">
        <f>MMULT(O6,Q6)</f>
        <v>27348</v>
      </c>
      <c r="S6" s="4"/>
      <c r="T6" s="4"/>
      <c r="U6" s="6" t="str">
        <f>IF(O6&gt;250,"zadovoljavajuće","nezadovoljavajuće")</f>
        <v>zadovoljavajuće</v>
      </c>
    </row>
    <row r="7" spans="1:21" ht="12.75">
      <c r="A7" s="34" t="s">
        <v>13</v>
      </c>
      <c r="B7" s="7" t="s">
        <v>15</v>
      </c>
      <c r="C7" s="6">
        <v>600</v>
      </c>
      <c r="D7" s="6">
        <v>580</v>
      </c>
      <c r="E7" s="6">
        <v>560</v>
      </c>
      <c r="F7" s="6">
        <v>499</v>
      </c>
      <c r="G7" s="6">
        <v>470</v>
      </c>
      <c r="H7" s="6">
        <v>450</v>
      </c>
      <c r="I7" s="6">
        <v>420</v>
      </c>
      <c r="J7" s="6">
        <v>370</v>
      </c>
      <c r="K7" s="6">
        <v>540</v>
      </c>
      <c r="L7" s="6">
        <v>578</v>
      </c>
      <c r="M7" s="6">
        <v>588</v>
      </c>
      <c r="N7" s="6">
        <v>546</v>
      </c>
      <c r="O7" s="6">
        <f>SUM(C7:N7)</f>
        <v>6201</v>
      </c>
      <c r="P7" s="31">
        <f>O7/P11</f>
        <v>0.5381411090861755</v>
      </c>
      <c r="Q7" s="6">
        <v>7</v>
      </c>
      <c r="R7" s="6">
        <f>MMULT(O7,Q7)</f>
        <v>43407</v>
      </c>
      <c r="S7" s="4"/>
      <c r="T7" s="4"/>
      <c r="U7" s="6" t="str">
        <f>IF(O7&gt;250,"zadovoljavajuće","nezadovoljavajuće")</f>
        <v>zadovoljavajuće</v>
      </c>
    </row>
    <row r="8" spans="2:21" ht="12.75">
      <c r="B8" s="6" t="s">
        <v>16</v>
      </c>
      <c r="C8" s="6">
        <v>78</v>
      </c>
      <c r="D8" s="6">
        <v>89</v>
      </c>
      <c r="E8" s="6">
        <v>67</v>
      </c>
      <c r="F8" s="6">
        <v>56</v>
      </c>
      <c r="G8" s="6">
        <v>66</v>
      </c>
      <c r="H8" s="6">
        <v>55</v>
      </c>
      <c r="I8" s="6">
        <v>47</v>
      </c>
      <c r="J8" s="6">
        <v>49</v>
      </c>
      <c r="K8" s="6">
        <v>55</v>
      </c>
      <c r="L8" s="6">
        <v>59</v>
      </c>
      <c r="M8" s="6">
        <v>65</v>
      </c>
      <c r="N8" s="6">
        <v>78</v>
      </c>
      <c r="O8" s="6">
        <f>SUM(C8:N8)</f>
        <v>764</v>
      </c>
      <c r="P8" s="31">
        <f>O8/P11</f>
        <v>0.06630217825219127</v>
      </c>
      <c r="Q8" s="6">
        <v>5</v>
      </c>
      <c r="R8" s="6">
        <f>MMULT(O8,Q8)</f>
        <v>3820</v>
      </c>
      <c r="S8" s="4"/>
      <c r="T8" s="4"/>
      <c r="U8" s="6" t="str">
        <f>IF(O8&gt;250,"zadovoljavajuće","nezadovoljavajuće")</f>
        <v>zadovoljavajuće</v>
      </c>
    </row>
    <row r="9" spans="3:21" ht="12.7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P9" s="8"/>
      <c r="Q9" s="1"/>
      <c r="R9" s="1"/>
      <c r="S9" s="5"/>
      <c r="T9" s="26"/>
      <c r="U9" s="4"/>
    </row>
    <row r="10" spans="3:20" ht="12.7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P10" s="10" t="s">
        <v>21</v>
      </c>
      <c r="S10" s="41" t="s">
        <v>68</v>
      </c>
      <c r="T10" s="32"/>
    </row>
    <row r="11" spans="2:20" ht="12.75">
      <c r="B11" s="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1">
        <f>SUM(O6:O8)</f>
        <v>11523</v>
      </c>
      <c r="S11" s="40">
        <f>SUM(R6:R8)</f>
        <v>74575</v>
      </c>
      <c r="T11" s="32"/>
    </row>
    <row r="12" spans="1:14" ht="12.75">
      <c r="A12" s="4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2:22" ht="12.75"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  <c r="O13" s="46" t="s">
        <v>17</v>
      </c>
      <c r="P13" s="50" t="s">
        <v>18</v>
      </c>
      <c r="Q13" s="50" t="s">
        <v>19</v>
      </c>
      <c r="R13" s="47" t="s">
        <v>20</v>
      </c>
      <c r="S13" s="32"/>
      <c r="U13" s="49" t="s">
        <v>34</v>
      </c>
      <c r="V13" s="4"/>
    </row>
    <row r="14" spans="1:21" ht="12.75">
      <c r="A14" s="22" t="s">
        <v>48</v>
      </c>
      <c r="B14" s="15" t="s">
        <v>22</v>
      </c>
      <c r="C14" s="6">
        <v>99</v>
      </c>
      <c r="D14" s="6">
        <v>87</v>
      </c>
      <c r="E14" s="6">
        <v>76</v>
      </c>
      <c r="F14" s="6">
        <v>75</v>
      </c>
      <c r="G14" s="6">
        <v>66</v>
      </c>
      <c r="H14" s="6">
        <v>78</v>
      </c>
      <c r="I14" s="6">
        <v>89</v>
      </c>
      <c r="J14" s="6">
        <v>90</v>
      </c>
      <c r="K14" s="6">
        <v>86</v>
      </c>
      <c r="L14" s="6">
        <v>78</v>
      </c>
      <c r="M14" s="6">
        <v>66</v>
      </c>
      <c r="N14" s="6">
        <v>120</v>
      </c>
      <c r="O14" s="6">
        <f>SUM(C14:N14)</f>
        <v>1010</v>
      </c>
      <c r="P14" s="31">
        <f>O14/P19</f>
        <v>0.0923555230431602</v>
      </c>
      <c r="Q14" s="6">
        <v>3</v>
      </c>
      <c r="R14" s="6">
        <f>MMULT(O14,Q14)</f>
        <v>3030</v>
      </c>
      <c r="U14" s="6" t="str">
        <f>IF(O14&gt;250,"zadovoljavajuće","nezadovoljavajuće")</f>
        <v>zadovoljavajuće</v>
      </c>
    </row>
    <row r="15" spans="1:21" ht="12.75">
      <c r="A15" s="34" t="s">
        <v>23</v>
      </c>
      <c r="B15" s="16" t="s">
        <v>14</v>
      </c>
      <c r="C15" s="6">
        <v>160</v>
      </c>
      <c r="D15" s="6">
        <v>150</v>
      </c>
      <c r="E15" s="6">
        <v>143</v>
      </c>
      <c r="F15" s="6">
        <v>112</v>
      </c>
      <c r="G15" s="6">
        <v>99</v>
      </c>
      <c r="H15" s="6">
        <v>87</v>
      </c>
      <c r="I15" s="6">
        <v>79</v>
      </c>
      <c r="J15" s="6">
        <v>69</v>
      </c>
      <c r="K15" s="6">
        <v>88</v>
      </c>
      <c r="L15" s="6">
        <v>95</v>
      </c>
      <c r="M15" s="6">
        <v>120</v>
      </c>
      <c r="N15" s="6">
        <v>135</v>
      </c>
      <c r="O15" s="6">
        <f>SUM(C15:N15)</f>
        <v>1337</v>
      </c>
      <c r="P15" s="31">
        <f>O15/P19</f>
        <v>0.12225676664228237</v>
      </c>
      <c r="Q15" s="6">
        <v>2</v>
      </c>
      <c r="R15" s="6">
        <f>MMULT(O15,Q15)</f>
        <v>2674</v>
      </c>
      <c r="U15" s="6" t="str">
        <f>IF(O15&gt;250,"zadovoljavajuće","nezadovoljavajuće")</f>
        <v>zadovoljavajuće</v>
      </c>
    </row>
    <row r="16" spans="2:21" ht="12.75">
      <c r="B16" s="15" t="s">
        <v>15</v>
      </c>
      <c r="C16" s="6">
        <v>690</v>
      </c>
      <c r="D16" s="6">
        <v>734</v>
      </c>
      <c r="E16" s="6">
        <v>755</v>
      </c>
      <c r="F16" s="6">
        <v>800</v>
      </c>
      <c r="G16" s="6">
        <v>720</v>
      </c>
      <c r="H16" s="6">
        <v>680</v>
      </c>
      <c r="I16" s="6">
        <v>580</v>
      </c>
      <c r="J16" s="6">
        <v>620</v>
      </c>
      <c r="K16" s="6">
        <v>690</v>
      </c>
      <c r="L16" s="6">
        <v>740</v>
      </c>
      <c r="M16" s="6">
        <v>760</v>
      </c>
      <c r="N16" s="6">
        <v>820</v>
      </c>
      <c r="O16" s="6">
        <f>SUM(C16:N16)</f>
        <v>8589</v>
      </c>
      <c r="P16" s="31">
        <f>O16/P19</f>
        <v>0.7853877103145575</v>
      </c>
      <c r="Q16" s="6">
        <v>4</v>
      </c>
      <c r="R16" s="6">
        <f>MMULT(O16,Q16)</f>
        <v>34356</v>
      </c>
      <c r="U16" s="6" t="str">
        <f>IF(O16&gt;250,"zadovoljavajuće","nezadovoljavajuće")</f>
        <v>zadovoljavajuće</v>
      </c>
    </row>
    <row r="17" spans="3:20" ht="12.7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P17" s="17"/>
      <c r="S17" s="5"/>
      <c r="T17" s="4"/>
    </row>
    <row r="18" spans="3:20" ht="12.7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P18" s="48" t="s">
        <v>21</v>
      </c>
      <c r="S18" s="41" t="s">
        <v>68</v>
      </c>
      <c r="T18" s="32"/>
    </row>
    <row r="19" spans="2:20" ht="12.75">
      <c r="B19" s="43" t="s">
        <v>30</v>
      </c>
      <c r="C19" s="2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P19" s="11">
        <f>SUM(O14:O16)</f>
        <v>10936</v>
      </c>
      <c r="S19" s="40">
        <f>SUM(R14:R16)</f>
        <v>40060</v>
      </c>
      <c r="T19" s="32"/>
    </row>
    <row r="20" spans="2:14" ht="12.75">
      <c r="B20" s="21">
        <v>3</v>
      </c>
      <c r="C20" s="2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3:19" ht="12.7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5"/>
      <c r="O21" s="46" t="s">
        <v>32</v>
      </c>
      <c r="P21" s="47" t="s">
        <v>69</v>
      </c>
      <c r="Q21" s="4"/>
      <c r="R21" s="4"/>
      <c r="S21" s="4"/>
    </row>
    <row r="22" spans="2:18" ht="12.75">
      <c r="B22" s="6" t="s">
        <v>28</v>
      </c>
      <c r="C22" s="6">
        <v>1700</v>
      </c>
      <c r="D22" s="6">
        <v>2045</v>
      </c>
      <c r="E22" s="6">
        <v>2600</v>
      </c>
      <c r="F22" s="6">
        <v>2300</v>
      </c>
      <c r="G22" s="6">
        <v>2500</v>
      </c>
      <c r="H22" s="6">
        <v>2800</v>
      </c>
      <c r="I22" s="6">
        <v>3400</v>
      </c>
      <c r="J22" s="6">
        <v>3200</v>
      </c>
      <c r="K22" s="6">
        <v>2800</v>
      </c>
      <c r="L22" s="6">
        <v>2600</v>
      </c>
      <c r="M22" s="6">
        <v>2300</v>
      </c>
      <c r="N22" s="6">
        <v>2000</v>
      </c>
      <c r="O22" s="7">
        <f>SUM(C22:N22)</f>
        <v>30245</v>
      </c>
      <c r="P22" s="6">
        <f>MMULT(B20,O22)</f>
        <v>90735</v>
      </c>
      <c r="Q22" s="4"/>
      <c r="R22" s="4"/>
    </row>
    <row r="23" spans="1:18" ht="12.75">
      <c r="A23" s="22" t="s">
        <v>46</v>
      </c>
      <c r="B23" s="6" t="s">
        <v>24</v>
      </c>
      <c r="C23" s="6">
        <v>1600</v>
      </c>
      <c r="D23" s="6">
        <v>2000</v>
      </c>
      <c r="E23" s="6">
        <v>2500</v>
      </c>
      <c r="F23" s="6">
        <v>2200</v>
      </c>
      <c r="G23" s="6">
        <v>2350</v>
      </c>
      <c r="H23" s="6">
        <v>2600</v>
      </c>
      <c r="I23" s="6">
        <v>3100</v>
      </c>
      <c r="J23" s="6">
        <v>3120</v>
      </c>
      <c r="K23" s="6">
        <v>2700</v>
      </c>
      <c r="L23" s="6">
        <v>2500</v>
      </c>
      <c r="M23" s="6">
        <v>2200</v>
      </c>
      <c r="N23" s="6">
        <v>2100</v>
      </c>
      <c r="O23" s="7">
        <f>SUM(C23:N23)</f>
        <v>28970</v>
      </c>
      <c r="P23" s="6">
        <f>MMULT(B20,O23)</f>
        <v>86910</v>
      </c>
      <c r="Q23" s="4"/>
      <c r="R23" s="4"/>
    </row>
    <row r="24" spans="1:18" ht="12.75">
      <c r="A24" s="34" t="s">
        <v>29</v>
      </c>
      <c r="B24" s="7" t="s">
        <v>25</v>
      </c>
      <c r="C24" s="6">
        <v>1800</v>
      </c>
      <c r="D24" s="6">
        <v>2150</v>
      </c>
      <c r="E24" s="6">
        <v>2600</v>
      </c>
      <c r="F24" s="6">
        <v>2400</v>
      </c>
      <c r="G24" s="6">
        <v>2500</v>
      </c>
      <c r="H24" s="6">
        <v>3000</v>
      </c>
      <c r="I24" s="6">
        <v>3500</v>
      </c>
      <c r="J24" s="6">
        <v>3250</v>
      </c>
      <c r="K24" s="6">
        <v>3000</v>
      </c>
      <c r="L24" s="6">
        <v>2800</v>
      </c>
      <c r="M24" s="6">
        <v>2500</v>
      </c>
      <c r="N24" s="6">
        <v>2350</v>
      </c>
      <c r="O24" s="7">
        <f>SUM(C24:N24)</f>
        <v>31850</v>
      </c>
      <c r="P24" s="6">
        <f>MMULT(B20,O24)</f>
        <v>95550</v>
      </c>
      <c r="Q24" s="4"/>
      <c r="R24" s="26"/>
    </row>
    <row r="25" spans="2:18" ht="12.75">
      <c r="B25" s="6" t="s">
        <v>26</v>
      </c>
      <c r="C25" s="6">
        <v>1750</v>
      </c>
      <c r="D25" s="6">
        <v>2050</v>
      </c>
      <c r="E25" s="6">
        <v>2550</v>
      </c>
      <c r="F25" s="6">
        <v>2350</v>
      </c>
      <c r="G25" s="6">
        <v>2400</v>
      </c>
      <c r="H25" s="6">
        <v>2700</v>
      </c>
      <c r="I25" s="6">
        <v>3300</v>
      </c>
      <c r="J25" s="6">
        <v>3150</v>
      </c>
      <c r="K25" s="6">
        <v>2900</v>
      </c>
      <c r="L25" s="6">
        <v>2650</v>
      </c>
      <c r="M25" s="6">
        <v>2400</v>
      </c>
      <c r="N25" s="6">
        <v>2100</v>
      </c>
      <c r="O25" s="7">
        <f>SUM(C25:N25)</f>
        <v>30300</v>
      </c>
      <c r="P25" s="6">
        <f>MMULT(B20,O25)</f>
        <v>90900</v>
      </c>
      <c r="Q25" s="4"/>
      <c r="R25" s="26"/>
    </row>
    <row r="26" spans="2:18" ht="12.75">
      <c r="B26" s="6" t="s">
        <v>27</v>
      </c>
      <c r="C26" s="6">
        <v>1450</v>
      </c>
      <c r="D26" s="6">
        <v>1900</v>
      </c>
      <c r="E26" s="6">
        <v>2300</v>
      </c>
      <c r="F26" s="6">
        <v>2100</v>
      </c>
      <c r="G26" s="6">
        <v>2200</v>
      </c>
      <c r="H26" s="6">
        <v>2500</v>
      </c>
      <c r="I26" s="6">
        <v>3000</v>
      </c>
      <c r="J26" s="6">
        <v>1900</v>
      </c>
      <c r="K26" s="6">
        <v>2600</v>
      </c>
      <c r="L26" s="6">
        <v>2350</v>
      </c>
      <c r="M26" s="6">
        <v>2100</v>
      </c>
      <c r="N26" s="6">
        <v>1800</v>
      </c>
      <c r="O26" s="7">
        <f>SUM(C26:N26)</f>
        <v>26200</v>
      </c>
      <c r="P26" s="6">
        <f>MMULT(B20,O26)</f>
        <v>78600</v>
      </c>
      <c r="Q26" s="5"/>
      <c r="R26" s="26"/>
    </row>
    <row r="27" spans="15:18" ht="12.75">
      <c r="O27" s="18"/>
      <c r="Q27" s="4"/>
      <c r="R27" s="26"/>
    </row>
    <row r="28" spans="15:18" ht="12.75">
      <c r="O28" s="19"/>
      <c r="P28" s="10" t="s">
        <v>31</v>
      </c>
      <c r="Q28" s="5"/>
      <c r="R28" s="26"/>
    </row>
    <row r="29" spans="15:17" ht="12.75">
      <c r="O29" s="19"/>
      <c r="P29" s="11">
        <f>SUM(O22:O26)</f>
        <v>147565</v>
      </c>
      <c r="Q29" s="5"/>
    </row>
    <row r="30" ht="12.75">
      <c r="P30" s="17"/>
    </row>
    <row r="31" spans="2:16" ht="12.75">
      <c r="B31" s="22" t="s">
        <v>48</v>
      </c>
      <c r="H31" s="22" t="s">
        <v>46</v>
      </c>
      <c r="L31" s="42" t="s">
        <v>57</v>
      </c>
      <c r="P31" s="41" t="s">
        <v>68</v>
      </c>
    </row>
    <row r="32" spans="2:16" ht="14.25" customHeight="1">
      <c r="B32" t="s">
        <v>35</v>
      </c>
      <c r="H32" t="s">
        <v>49</v>
      </c>
      <c r="L32" t="s">
        <v>58</v>
      </c>
      <c r="P32" s="40">
        <f>SUM(P22:P26)</f>
        <v>442695</v>
      </c>
    </row>
    <row r="34" spans="2:8" ht="12.75">
      <c r="B34" s="6" t="s">
        <v>36</v>
      </c>
      <c r="C34" s="6">
        <v>3</v>
      </c>
      <c r="H34" s="43" t="s">
        <v>74</v>
      </c>
    </row>
    <row r="35" spans="2:14" ht="12.75">
      <c r="B35" s="38" t="s">
        <v>37</v>
      </c>
      <c r="C35" s="6">
        <v>200</v>
      </c>
      <c r="H35" s="44" t="s">
        <v>70</v>
      </c>
      <c r="L35" s="33" t="s">
        <v>60</v>
      </c>
      <c r="M35" s="33" t="s">
        <v>61</v>
      </c>
      <c r="N35" s="33" t="s">
        <v>62</v>
      </c>
    </row>
    <row r="36" spans="2:15" ht="12.75">
      <c r="B36" s="6" t="s">
        <v>45</v>
      </c>
      <c r="C36" s="6">
        <f>SUM(E44,C35)</f>
        <v>284</v>
      </c>
      <c r="D36" s="37"/>
      <c r="E36" s="53" t="s">
        <v>55</v>
      </c>
      <c r="F36" s="52">
        <f>C36*C34*12</f>
        <v>10224</v>
      </c>
      <c r="H36" s="15" t="s">
        <v>50</v>
      </c>
      <c r="I36" s="6">
        <v>400</v>
      </c>
      <c r="K36" s="15" t="s">
        <v>71</v>
      </c>
      <c r="L36" s="6">
        <v>1500</v>
      </c>
      <c r="M36" s="6">
        <v>1300</v>
      </c>
      <c r="N36" s="6">
        <v>2000</v>
      </c>
      <c r="O36" s="3"/>
    </row>
    <row r="37" spans="6:15" ht="12.75">
      <c r="F37" s="30"/>
      <c r="H37" s="15" t="s">
        <v>51</v>
      </c>
      <c r="I37" s="6">
        <v>100</v>
      </c>
      <c r="K37" s="15" t="s">
        <v>63</v>
      </c>
      <c r="L37" s="6">
        <v>60</v>
      </c>
      <c r="M37" s="6">
        <v>40</v>
      </c>
      <c r="N37" s="6">
        <v>30</v>
      </c>
      <c r="O37" s="3"/>
    </row>
    <row r="38" spans="3:14" ht="12.75">
      <c r="C38" s="33" t="s">
        <v>42</v>
      </c>
      <c r="D38" s="33" t="s">
        <v>43</v>
      </c>
      <c r="H38" s="15" t="s">
        <v>52</v>
      </c>
      <c r="I38" s="6">
        <v>25</v>
      </c>
      <c r="K38" s="15" t="s">
        <v>64</v>
      </c>
      <c r="L38" s="31">
        <f>L37/SUM(L37:N37)</f>
        <v>0.46153846153846156</v>
      </c>
      <c r="M38" s="31">
        <f>M37/SUM(L37:N37)</f>
        <v>0.3076923076923077</v>
      </c>
      <c r="N38" s="31">
        <f>N37/SUM(L37:N37)</f>
        <v>0.23076923076923078</v>
      </c>
    </row>
    <row r="39" spans="2:9" ht="12.75">
      <c r="B39" s="15" t="s">
        <v>39</v>
      </c>
      <c r="C39" s="35">
        <v>0.1</v>
      </c>
      <c r="D39" s="6">
        <f>IF(C39=0,"izostavljen",C39*C35)</f>
        <v>20</v>
      </c>
      <c r="H39" s="15" t="s">
        <v>53</v>
      </c>
      <c r="I39" s="6">
        <v>600</v>
      </c>
    </row>
    <row r="40" spans="1:13" ht="12.75">
      <c r="A40" s="34" t="s">
        <v>38</v>
      </c>
      <c r="B40" s="7" t="s">
        <v>41</v>
      </c>
      <c r="C40" s="35">
        <v>0.15</v>
      </c>
      <c r="D40" s="6">
        <f>IF(C40=0,"izostavljen",C40*C35)</f>
        <v>30</v>
      </c>
      <c r="E40" s="30"/>
      <c r="H40" s="15" t="s">
        <v>54</v>
      </c>
      <c r="I40" s="6">
        <v>400</v>
      </c>
      <c r="L40" s="9" t="s">
        <v>65</v>
      </c>
      <c r="M40" s="51">
        <f>SUM(L37*L36,M37*M36,N37*N36)</f>
        <v>202000</v>
      </c>
    </row>
    <row r="41" spans="2:10" ht="12.75">
      <c r="B41" s="6" t="s">
        <v>40</v>
      </c>
      <c r="C41" s="35">
        <v>0.17</v>
      </c>
      <c r="D41" s="6">
        <f>IF(C41=0,"izostavljen",C41*C35)</f>
        <v>34</v>
      </c>
      <c r="J41" s="37"/>
    </row>
    <row r="42" spans="5:10" ht="12.75">
      <c r="E42" s="37"/>
      <c r="J42" s="41" t="s">
        <v>44</v>
      </c>
    </row>
    <row r="43" spans="5:14" ht="12.75">
      <c r="E43" s="54" t="s">
        <v>67</v>
      </c>
      <c r="J43" s="40">
        <f>SUM(I36:I40)</f>
        <v>1525</v>
      </c>
      <c r="N43" t="s">
        <v>66</v>
      </c>
    </row>
    <row r="44" spans="5:16" ht="12.75">
      <c r="E44" s="40">
        <f>SUM(D39:D41)</f>
        <v>84</v>
      </c>
      <c r="J44" s="36"/>
      <c r="N44" t="s">
        <v>59</v>
      </c>
      <c r="P44" s="1" t="s">
        <v>73</v>
      </c>
    </row>
    <row r="45" ht="12.75">
      <c r="J45" s="10" t="s">
        <v>55</v>
      </c>
    </row>
    <row r="46" ht="12.75">
      <c r="J46" s="11">
        <f>J43*12</f>
        <v>18300</v>
      </c>
    </row>
    <row r="48" spans="8:9" ht="12.75">
      <c r="H48" s="34" t="s">
        <v>56</v>
      </c>
      <c r="I48" s="39">
        <f>IF(S11-J46&lt;=0,"negativna",S11-J46)</f>
        <v>56275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Radna5</cp:lastModifiedBy>
  <cp:lastPrinted>2002-03-25T10:42:12Z</cp:lastPrinted>
  <dcterms:created xsi:type="dcterms:W3CDTF">2002-03-02T16:03:43Z</dcterms:created>
  <dcterms:modified xsi:type="dcterms:W3CDTF">2002-03-25T16:20:22Z</dcterms:modified>
  <cp:category/>
  <cp:version/>
  <cp:contentType/>
  <cp:contentStatus/>
</cp:coreProperties>
</file>